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tabRatio="810" activeTab="3"/>
  </bookViews>
  <sheets>
    <sheet name="Groupes_FRANÇAIS" sheetId="1" r:id="rId1"/>
    <sheet name="CE1FR_Elèves_à_besoins" sheetId="2" r:id="rId2"/>
    <sheet name="CE1FR_Groupe_fragile" sheetId="3" r:id="rId3"/>
    <sheet name="Scores_FRANÇAIS" sheetId="4" r:id="rId4"/>
    <sheet name="Items_FRANÇAIS" sheetId="5" r:id="rId5"/>
  </sheets>
  <definedNames>
    <definedName name="_xlnm.Print_Area" localSheetId="1">'CE1FR_Elèves_à_besoins'!$1:$4</definedName>
    <definedName name="_xlnm.Print_Area" localSheetId="2">'CE1FR_Groupe_fragile'!$A$1:$P$4</definedName>
    <definedName name="_xlnm.Print_Area" localSheetId="0">'Groupes_FRANÇAIS'!$B$1:$K$5</definedName>
    <definedName name="_xlnm.Print_Area" localSheetId="4">'Items_FRANÇAIS'!$A$1:$CK$6</definedName>
  </definedNames>
  <calcPr fullCalcOnLoad="1"/>
</workbook>
</file>

<file path=xl/sharedStrings.xml><?xml version="1.0" encoding="utf-8"?>
<sst xmlns="http://schemas.openxmlformats.org/spreadsheetml/2006/main" count="208" uniqueCount="61">
  <si>
    <t>Compétences</t>
  </si>
  <si>
    <t>Ecrire des syllabes simples et complexes</t>
  </si>
  <si>
    <t>Ecrire des mots​</t>
  </si>
  <si>
    <t>Comprendre des mots lus par l’enseignant(e)</t>
  </si>
  <si>
    <t>Comprendre des phrases lues par l’enseignant(e)</t>
  </si>
  <si>
    <t>Lire à voix haute des mots</t>
  </si>
  <si>
    <t>Lire à voix haute un texte</t>
  </si>
  <si>
    <t>Comprendre des phrases lues seul(e)</t>
  </si>
  <si>
    <t>Comprendre un texte lu seul(e)</t>
  </si>
  <si>
    <t>Seuil 1 (Groupe à besoins)</t>
  </si>
  <si>
    <t>Seuil 2 (Groupe fragile)</t>
  </si>
  <si>
    <t>Classe</t>
  </si>
  <si>
    <t>Elèves</t>
  </si>
  <si>
    <t>Ecole élémentaire</t>
  </si>
  <si>
    <t>Score &lt;= 3</t>
  </si>
  <si>
    <t>Score &lt;= 9</t>
  </si>
  <si>
    <t>Score &lt;= 16</t>
  </si>
  <si>
    <t>Score &lt;= 10</t>
  </si>
  <si>
    <t>Score &lt;= 2</t>
  </si>
  <si>
    <t>Score &lt;= 1</t>
  </si>
  <si>
    <t>Prénom</t>
  </si>
  <si>
    <t>Nom</t>
  </si>
  <si>
    <t>3 &lt; Score &lt;= 6</t>
  </si>
  <si>
    <t>9 &lt; Score &lt;= 12</t>
  </si>
  <si>
    <t>16 &lt; Score &lt;= 30</t>
  </si>
  <si>
    <t>10 &lt; Score &lt;= 29</t>
  </si>
  <si>
    <t>2 &lt; Score &lt;= 5</t>
  </si>
  <si>
    <t>1 &lt; Score &lt;= 3</t>
  </si>
  <si>
    <t>Cahier</t>
  </si>
  <si>
    <t>CE1SEQ1</t>
  </si>
  <si>
    <t>CE1SEQ3</t>
  </si>
  <si>
    <t>CE1SEQ5</t>
  </si>
  <si>
    <t>Page</t>
  </si>
  <si>
    <t>Ordre dans le cahier</t>
  </si>
  <si>
    <t>Exercice</t>
  </si>
  <si>
    <t>Exercice 1</t>
  </si>
  <si>
    <t>Exercice 2</t>
  </si>
  <si>
    <t>Exercice 3</t>
  </si>
  <si>
    <t>Exercice 4</t>
  </si>
  <si>
    <t>Exercice 9</t>
  </si>
  <si>
    <t>Exercice 10</t>
  </si>
  <si>
    <t>Exercice 17</t>
  </si>
  <si>
    <t>Compétence</t>
  </si>
  <si>
    <t>Comprendre un texte lu seul</t>
  </si>
  <si>
    <t>Comprendre des phrases lues seul</t>
  </si>
  <si>
    <t>Comprendre des mots lus par l'enseignant</t>
  </si>
  <si>
    <t>Ecrire des mots</t>
  </si>
  <si>
    <t>Comprendre des phrases lues par l'enseignant</t>
  </si>
  <si>
    <t>Ecrire des syllabes simples et complexes /12</t>
  </si>
  <si>
    <t>Ecrire des mots​/12</t>
  </si>
  <si>
    <t>Comprendre des mots lus par l’enseignant/15</t>
  </si>
  <si>
    <t>Lire à voix haute des mots/60</t>
  </si>
  <si>
    <t>Comprendre un texte lu seul/8</t>
  </si>
  <si>
    <t>Comprendre des phrases lues seul/10</t>
  </si>
  <si>
    <t>Comprendre des phrases lues par l’enseignant/15</t>
  </si>
  <si>
    <t>elevea</t>
  </si>
  <si>
    <t>Exercice 16</t>
  </si>
  <si>
    <t>Exercice 8</t>
  </si>
  <si>
    <t>Lire à voix haute un texte/103</t>
  </si>
  <si>
    <t>Lire à voix haute un texte/2</t>
  </si>
  <si>
    <t>Lire à voix haute des mots/13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</si>
</sst>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 wrapText="1"/>
      <protection/>
    </xf>
    <xf numFmtId="1" fontId="0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 applyProtection="1">
      <alignment horizontal="center" vertical="center" wrapText="1"/>
      <protection/>
    </xf>
    <xf numFmtId="0" fontId="0" fillId="38" borderId="0" xfId="0" applyFill="1" applyAlignment="1" applyProtection="1">
      <alignment/>
      <protection/>
    </xf>
    <xf numFmtId="9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9" fontId="0" fillId="37" borderId="14" xfId="0" applyNumberForma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left" vertical="center"/>
      <protection/>
    </xf>
    <xf numFmtId="0" fontId="0" fillId="38" borderId="16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 applyProtection="1">
      <alignment horizontal="center" vertical="center" wrapText="1"/>
      <protection/>
    </xf>
    <xf numFmtId="0" fontId="0" fillId="38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38" borderId="16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EADA"/>
      <rgbColor rgb="00CCC1DA"/>
      <rgbColor rgb="00B7DEE8"/>
      <rgbColor rgb="0000CC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élève a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075"/>
          <c:y val="0.2405"/>
          <c:w val="0.39575"/>
          <c:h val="0.61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Scores_FRANÇAIS!$A$5:$A$12</c:f>
              <c:strCache/>
            </c:strRef>
          </c:cat>
          <c:val>
            <c:numRef>
              <c:f>Scores_FRANÇAIS!$B$5:$B$12</c:f>
              <c:numCache/>
            </c:numRef>
          </c:val>
        </c:ser>
        <c:axId val="15347223"/>
        <c:axId val="3907280"/>
      </c:radarChart>
      <c:catAx>
        <c:axId val="153472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7280"/>
        <c:crosses val="autoZero"/>
        <c:auto val="0"/>
        <c:lblOffset val="100"/>
        <c:tickLblSkip val="1"/>
        <c:noMultiLvlLbl val="0"/>
      </c:catAx>
      <c:valAx>
        <c:axId val="3907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4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4</xdr:row>
      <xdr:rowOff>152400</xdr:rowOff>
    </xdr:from>
    <xdr:to>
      <xdr:col>9</xdr:col>
      <xdr:colOff>276225</xdr:colOff>
      <xdr:row>9</xdr:row>
      <xdr:rowOff>352425</xdr:rowOff>
    </xdr:to>
    <xdr:graphicFrame>
      <xdr:nvGraphicFramePr>
        <xdr:cNvPr id="1" name="Graphique 1"/>
        <xdr:cNvGraphicFramePr/>
      </xdr:nvGraphicFramePr>
      <xdr:xfrm>
        <a:off x="1857375" y="1552575"/>
        <a:ext cx="53149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"/>
  <sheetViews>
    <sheetView workbookViewId="0" topLeftCell="A1">
      <selection activeCell="C1" sqref="B1:K5"/>
    </sheetView>
  </sheetViews>
  <sheetFormatPr defaultColWidth="9.140625" defaultRowHeight="15"/>
  <cols>
    <col min="1" max="1" width="15.00390625" style="0" customWidth="1"/>
    <col min="2" max="2" width="10.57421875" style="0" customWidth="1"/>
    <col min="3" max="11" width="17.140625" style="26" customWidth="1"/>
  </cols>
  <sheetData>
    <row r="1" spans="3:11" ht="49.5" customHeight="1">
      <c r="C1" s="27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8</v>
      </c>
      <c r="J1" s="2" t="s">
        <v>5</v>
      </c>
      <c r="K1" s="2" t="s">
        <v>6</v>
      </c>
    </row>
    <row r="2" spans="3:11" ht="29.25" customHeight="1">
      <c r="C2" s="3" t="s">
        <v>9</v>
      </c>
      <c r="D2" s="3">
        <v>3</v>
      </c>
      <c r="E2" s="3">
        <v>3</v>
      </c>
      <c r="F2" s="3">
        <v>9</v>
      </c>
      <c r="G2" s="3">
        <v>9</v>
      </c>
      <c r="H2" s="3">
        <v>2</v>
      </c>
      <c r="I2" s="3">
        <v>1</v>
      </c>
      <c r="J2" s="3">
        <v>16</v>
      </c>
      <c r="K2" s="3">
        <v>10</v>
      </c>
    </row>
    <row r="3" spans="1:11" ht="32.25" customHeight="1" thickBot="1">
      <c r="A3" s="4"/>
      <c r="B3" s="4"/>
      <c r="C3" s="5" t="s">
        <v>10</v>
      </c>
      <c r="D3" s="5">
        <v>6</v>
      </c>
      <c r="E3" s="5">
        <v>6</v>
      </c>
      <c r="F3" s="5">
        <v>12</v>
      </c>
      <c r="G3" s="5">
        <v>12</v>
      </c>
      <c r="H3" s="5">
        <v>5</v>
      </c>
      <c r="I3" s="5">
        <v>3</v>
      </c>
      <c r="J3" s="5">
        <v>30</v>
      </c>
      <c r="K3" s="5">
        <v>29</v>
      </c>
    </row>
    <row r="4" spans="1:3" ht="15.75" thickTop="1">
      <c r="A4" s="6" t="s">
        <v>11</v>
      </c>
      <c r="B4" s="36" t="s">
        <v>12</v>
      </c>
      <c r="C4" s="36"/>
    </row>
    <row r="5" spans="1:78" s="24" customFormat="1" ht="15">
      <c r="A5" s="20" t="s">
        <v>13</v>
      </c>
      <c r="B5" s="21"/>
      <c r="C5" s="35" t="str">
        <f>Items_FRANÇAIS!B6</f>
        <v>elevea</v>
      </c>
      <c r="D5" s="22" t="str">
        <f>IF(AND(Scores_FRANÇAIS!C2&lt;=6,Scores_FRANÇAIS!C2&gt;3),"fragile",IF(Scores_FRANÇAIS!C2&gt;6,"satisfaisant",IF(Scores_FRANÇAIS!C2&lt;=3,"besoin")))</f>
        <v>besoin</v>
      </c>
      <c r="E5" s="22" t="str">
        <f>IF(AND(Scores_FRANÇAIS!D2&lt;=6,Scores_FRANÇAIS!D2&gt;3),"fragile",IF(Scores_FRANÇAIS!D2&gt;6,"satisfaisant",IF(Scores_FRANÇAIS!D2&lt;=3,"besoin")))</f>
        <v>besoin</v>
      </c>
      <c r="F5" s="22" t="str">
        <f>IF(AND(Scores_FRANÇAIS!E2&lt;=12,Scores_FRANÇAIS!E2&gt;9),"fragile",IF(Scores_FRANÇAIS!E2&gt;12,"satisfaisant",IF(Scores_FRANÇAIS!E2&lt;=9,"besoin")))</f>
        <v>besoin</v>
      </c>
      <c r="G5" s="22" t="str">
        <f>IF(AND(Scores_FRANÇAIS!F2&lt;=12,Scores_FRANÇAIS!F2&gt;9),"fragile",IF(Scores_FRANÇAIS!F2&gt;12,"satisfaisant",IF(Scores_FRANÇAIS!F2&lt;=9,"besoin")))</f>
        <v>besoin</v>
      </c>
      <c r="H5" s="22" t="str">
        <f>IF(AND(Scores_FRANÇAIS!I2&lt;=5,Scores_FRANÇAIS!I2&gt;2),"fragile",IF(Scores_FRANÇAIS!I2&gt;5,"satisfaisant",IF(Scores_FRANÇAIS!I2&lt;=2,"besoin")))</f>
        <v>besoin</v>
      </c>
      <c r="I5" s="22" t="str">
        <f>IF(AND(Scores_FRANÇAIS!J2&lt;=3,Scores_FRANÇAIS!J2&gt;1),"fragile",IF(Scores_FRANÇAIS!J2&gt;3,"satisfaisant",IF(Scores_FRANÇAIS!J2&lt;=1,"besoin")))</f>
        <v>besoin</v>
      </c>
      <c r="J5" s="23" t="str">
        <f>IF(AND(Scores_FRANÇAIS!G2&lt;=30,Scores_FRANÇAIS!G2&gt;16),"fragile",IF(Scores_FRANÇAIS!G2&gt;30,"satisfaisant",IF(Scores_FRANÇAIS!G2&lt;=16,"besoin")))</f>
        <v>besoin</v>
      </c>
      <c r="K5" s="23" t="str">
        <f>IF(AND(Scores_FRANÇAIS!H2&lt;=29,Scores_FRANÇAIS!H2&gt;10),"fragile",IF(Scores_FRANÇAIS!H2&gt;29,"satisfaisant",IF(Scores_FRANÇAIS!H2&lt;=10,"besoin")))</f>
        <v>besoin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s="12" customFormat="1" ht="15">
      <c r="A6"/>
      <c r="B6"/>
      <c r="C6" s="26"/>
      <c r="D6" s="26"/>
      <c r="E6" s="26"/>
      <c r="F6" s="26"/>
      <c r="G6" s="26"/>
      <c r="H6" s="26"/>
      <c r="I6" s="26"/>
      <c r="J6" s="26"/>
      <c r="K6" s="2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s="12" customFormat="1" ht="15">
      <c r="A7"/>
      <c r="B7"/>
      <c r="C7" s="26"/>
      <c r="D7" s="26"/>
      <c r="E7" s="26"/>
      <c r="F7" s="26"/>
      <c r="G7" s="26"/>
      <c r="H7" s="26"/>
      <c r="I7" s="26"/>
      <c r="J7" s="26"/>
      <c r="K7" s="2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s="12" customFormat="1" ht="15">
      <c r="A8"/>
      <c r="B8"/>
      <c r="C8" s="26"/>
      <c r="D8" s="26"/>
      <c r="E8" s="26"/>
      <c r="F8" s="26"/>
      <c r="G8" s="26"/>
      <c r="H8" s="26"/>
      <c r="I8" s="26"/>
      <c r="J8" s="26"/>
      <c r="K8" s="2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12" customFormat="1" ht="15">
      <c r="A9"/>
      <c r="B9"/>
      <c r="C9" s="26"/>
      <c r="D9" s="26"/>
      <c r="E9" s="26"/>
      <c r="F9" s="26"/>
      <c r="G9" s="26"/>
      <c r="H9" s="26"/>
      <c r="I9" s="26"/>
      <c r="J9" s="26"/>
      <c r="K9" s="2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12" customFormat="1" ht="15">
      <c r="A10"/>
      <c r="B10"/>
      <c r="C10" s="26"/>
      <c r="D10" s="26"/>
      <c r="E10" s="26"/>
      <c r="F10" s="26"/>
      <c r="G10" s="26"/>
      <c r="H10" s="26"/>
      <c r="I10" s="26"/>
      <c r="J10" s="26"/>
      <c r="K10" s="2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s="12" customFormat="1" ht="15">
      <c r="A11"/>
      <c r="B11"/>
      <c r="C11" s="26"/>
      <c r="D11" s="26"/>
      <c r="E11" s="26"/>
      <c r="F11" s="26"/>
      <c r="G11" s="26"/>
      <c r="H11" s="26"/>
      <c r="I11" s="26"/>
      <c r="J11" s="26"/>
      <c r="K11" s="2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s="12" customFormat="1" ht="15">
      <c r="A12"/>
      <c r="B12"/>
      <c r="C12" s="26"/>
      <c r="D12" s="26"/>
      <c r="E12" s="26"/>
      <c r="F12" s="26"/>
      <c r="G12" s="26"/>
      <c r="H12" s="26"/>
      <c r="I12" s="26"/>
      <c r="J12" s="26"/>
      <c r="K12" s="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s="12" customFormat="1" ht="15">
      <c r="A13"/>
      <c r="B13"/>
      <c r="C13" s="26"/>
      <c r="D13" s="26"/>
      <c r="E13" s="26"/>
      <c r="F13" s="26"/>
      <c r="G13" s="26"/>
      <c r="H13" s="26"/>
      <c r="I13" s="26"/>
      <c r="J13" s="26"/>
      <c r="K13" s="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s="12" customFormat="1" ht="15">
      <c r="A14"/>
      <c r="B14"/>
      <c r="C14" s="26"/>
      <c r="D14" s="26"/>
      <c r="E14" s="26"/>
      <c r="F14" s="26"/>
      <c r="G14" s="26"/>
      <c r="H14" s="26"/>
      <c r="I14" s="26"/>
      <c r="J14" s="26"/>
      <c r="K14" s="2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s="12" customFormat="1" ht="15">
      <c r="A15"/>
      <c r="B15"/>
      <c r="C15" s="26"/>
      <c r="D15" s="26"/>
      <c r="E15" s="26"/>
      <c r="F15" s="26"/>
      <c r="G15" s="26"/>
      <c r="H15" s="26"/>
      <c r="I15" s="26"/>
      <c r="J15" s="26"/>
      <c r="K15" s="2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s="12" customFormat="1" ht="15">
      <c r="A16"/>
      <c r="B16"/>
      <c r="C16" s="26"/>
      <c r="D16" s="26"/>
      <c r="E16" s="26"/>
      <c r="F16" s="26"/>
      <c r="G16" s="26"/>
      <c r="H16" s="26"/>
      <c r="I16" s="26"/>
      <c r="J16" s="26"/>
      <c r="K16" s="2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s="12" customFormat="1" ht="15">
      <c r="A17"/>
      <c r="B17"/>
      <c r="C17" s="26"/>
      <c r="D17" s="26"/>
      <c r="E17" s="26"/>
      <c r="F17" s="26"/>
      <c r="G17" s="26"/>
      <c r="H17" s="26"/>
      <c r="I17" s="26"/>
      <c r="J17" s="26"/>
      <c r="K17" s="2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</sheetData>
  <sheetProtection formatCells="0" formatColumns="0" formatRows="0" insertColumns="0" insertRows="0" insertHyperlinks="0" deleteColumns="0" deleteRows="0" sort="0" autoFilter="0" pivotTables="0"/>
  <mergeCells count="1">
    <mergeCell ref="B4:C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:IV4"/>
    </sheetView>
  </sheetViews>
  <sheetFormatPr defaultColWidth="9.140625" defaultRowHeight="15"/>
  <cols>
    <col min="1" max="20" width="12.421875" style="0" customWidth="1"/>
  </cols>
  <sheetData>
    <row r="1" spans="1:16" s="26" customFormat="1" ht="69.75" customHeight="1">
      <c r="A1" s="37" t="s">
        <v>1</v>
      </c>
      <c r="B1" s="38"/>
      <c r="C1" s="37" t="s">
        <v>2</v>
      </c>
      <c r="D1" s="38"/>
      <c r="E1" s="37" t="s">
        <v>3</v>
      </c>
      <c r="F1" s="38"/>
      <c r="G1" s="37" t="s">
        <v>4</v>
      </c>
      <c r="H1" s="38"/>
      <c r="I1" s="37" t="s">
        <v>5</v>
      </c>
      <c r="J1" s="38"/>
      <c r="K1" s="37" t="s">
        <v>6</v>
      </c>
      <c r="L1" s="38"/>
      <c r="M1" s="37" t="s">
        <v>7</v>
      </c>
      <c r="N1" s="38"/>
      <c r="O1" s="37" t="s">
        <v>8</v>
      </c>
      <c r="P1" s="38"/>
    </row>
    <row r="2" spans="1:16" s="26" customFormat="1" ht="69.75" customHeight="1">
      <c r="A2" s="37" t="s">
        <v>14</v>
      </c>
      <c r="B2" s="38"/>
      <c r="C2" s="37" t="s">
        <v>14</v>
      </c>
      <c r="D2" s="38"/>
      <c r="E2" s="37" t="s">
        <v>15</v>
      </c>
      <c r="F2" s="38"/>
      <c r="G2" s="37" t="s">
        <v>15</v>
      </c>
      <c r="H2" s="38"/>
      <c r="I2" s="37" t="s">
        <v>16</v>
      </c>
      <c r="J2" s="38"/>
      <c r="K2" s="37" t="s">
        <v>17</v>
      </c>
      <c r="L2" s="38"/>
      <c r="M2" s="37" t="s">
        <v>18</v>
      </c>
      <c r="N2" s="38"/>
      <c r="O2" s="37" t="s">
        <v>19</v>
      </c>
      <c r="P2" s="38"/>
    </row>
    <row r="3" spans="1:16" s="26" customFormat="1" ht="15">
      <c r="A3" s="33" t="s">
        <v>20</v>
      </c>
      <c r="B3" s="33" t="s">
        <v>21</v>
      </c>
      <c r="C3" s="33" t="s">
        <v>20</v>
      </c>
      <c r="D3" s="33" t="s">
        <v>21</v>
      </c>
      <c r="E3" s="33" t="s">
        <v>20</v>
      </c>
      <c r="F3" s="33" t="s">
        <v>21</v>
      </c>
      <c r="G3" s="33" t="s">
        <v>20</v>
      </c>
      <c r="H3" s="33" t="s">
        <v>21</v>
      </c>
      <c r="I3" s="33" t="s">
        <v>20</v>
      </c>
      <c r="J3" s="33" t="s">
        <v>21</v>
      </c>
      <c r="K3" s="33" t="s">
        <v>20</v>
      </c>
      <c r="L3" s="33" t="s">
        <v>21</v>
      </c>
      <c r="M3" s="33" t="s">
        <v>20</v>
      </c>
      <c r="N3" s="33" t="s">
        <v>21</v>
      </c>
      <c r="O3" s="33" t="s">
        <v>20</v>
      </c>
      <c r="P3" s="33" t="s">
        <v>21</v>
      </c>
    </row>
    <row r="4" spans="1:16" s="26" customFormat="1" ht="15">
      <c r="A4" s="34" t="str">
        <f>IF(Scores_FRANÇAIS!C2&lt;=3,Items_FRANÇAIS!B6,"")</f>
        <v>elevea</v>
      </c>
      <c r="B4" s="33"/>
      <c r="C4" s="33" t="str">
        <f>IF(Scores_FRANÇAIS!D2&lt;=3,Items_FRANÇAIS!B6,"")</f>
        <v>elevea</v>
      </c>
      <c r="D4" s="33"/>
      <c r="E4" s="33" t="str">
        <f>IF(Scores_FRANÇAIS!E2&lt;=9,Items_FRANÇAIS!B6,"")</f>
        <v>elevea</v>
      </c>
      <c r="F4" s="33"/>
      <c r="G4" s="33" t="str">
        <f>IF(Scores_FRANÇAIS!F2&lt;=9,Items_FRANÇAIS!B6,"")</f>
        <v>elevea</v>
      </c>
      <c r="H4" s="33"/>
      <c r="I4" s="33" t="str">
        <f>IF(Scores_FRANÇAIS!G2&lt;=16,Items_FRANÇAIS!B6,"")</f>
        <v>elevea</v>
      </c>
      <c r="J4" s="33"/>
      <c r="K4" s="33" t="str">
        <f>IF(Scores_FRANÇAIS!H2&lt;=10,Items_FRANÇAIS!B6,"")</f>
        <v>elevea</v>
      </c>
      <c r="L4" s="33"/>
      <c r="M4" s="33" t="str">
        <f>IF(Scores_FRANÇAIS!I2&lt;=2,Items_FRANÇAIS!B6,"")</f>
        <v>elevea</v>
      </c>
      <c r="N4" s="33"/>
      <c r="O4" s="33" t="str">
        <f>IF(Scores_FRANÇAIS!J2&lt;=1,Items_FRANÇAIS!B6,"")</f>
        <v>elevea</v>
      </c>
      <c r="P4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M1:N1"/>
    <mergeCell ref="M2:N2"/>
    <mergeCell ref="O1:P1"/>
    <mergeCell ref="O2:P2"/>
    <mergeCell ref="G1:H1"/>
    <mergeCell ref="G2:H2"/>
    <mergeCell ref="I1:J1"/>
    <mergeCell ref="I2:J2"/>
    <mergeCell ref="K1:L1"/>
    <mergeCell ref="K2:L2"/>
    <mergeCell ref="A1:B1"/>
    <mergeCell ref="A2:B2"/>
    <mergeCell ref="C1:D1"/>
    <mergeCell ref="C2:D2"/>
    <mergeCell ref="E1:F1"/>
    <mergeCell ref="E2:F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:P4"/>
    </sheetView>
  </sheetViews>
  <sheetFormatPr defaultColWidth="9.140625" defaultRowHeight="15"/>
  <cols>
    <col min="1" max="16" width="12.140625" style="26" customWidth="1"/>
  </cols>
  <sheetData>
    <row r="1" spans="1:16" ht="69.75" customHeight="1">
      <c r="A1" s="37" t="s">
        <v>1</v>
      </c>
      <c r="B1" s="38"/>
      <c r="C1" s="37" t="s">
        <v>2</v>
      </c>
      <c r="D1" s="38"/>
      <c r="E1" s="37" t="s">
        <v>3</v>
      </c>
      <c r="F1" s="38"/>
      <c r="G1" s="37" t="s">
        <v>4</v>
      </c>
      <c r="H1" s="38"/>
      <c r="I1" s="37" t="s">
        <v>5</v>
      </c>
      <c r="J1" s="38"/>
      <c r="K1" s="37" t="s">
        <v>6</v>
      </c>
      <c r="L1" s="38"/>
      <c r="M1" s="37" t="s">
        <v>7</v>
      </c>
      <c r="N1" s="38"/>
      <c r="O1" s="37" t="s">
        <v>8</v>
      </c>
      <c r="P1" s="38"/>
    </row>
    <row r="2" spans="1:16" ht="69.75" customHeight="1">
      <c r="A2" s="37" t="s">
        <v>22</v>
      </c>
      <c r="B2" s="38"/>
      <c r="C2" s="37" t="s">
        <v>22</v>
      </c>
      <c r="D2" s="38"/>
      <c r="E2" s="37" t="s">
        <v>23</v>
      </c>
      <c r="F2" s="38"/>
      <c r="G2" s="37" t="s">
        <v>23</v>
      </c>
      <c r="H2" s="38"/>
      <c r="I2" s="37" t="s">
        <v>24</v>
      </c>
      <c r="J2" s="38"/>
      <c r="K2" s="37" t="s">
        <v>25</v>
      </c>
      <c r="L2" s="38"/>
      <c r="M2" s="37" t="s">
        <v>26</v>
      </c>
      <c r="N2" s="38"/>
      <c r="O2" s="37" t="s">
        <v>27</v>
      </c>
      <c r="P2" s="38"/>
    </row>
    <row r="3" spans="1:16" ht="15">
      <c r="A3" s="33" t="s">
        <v>20</v>
      </c>
      <c r="B3" s="33" t="s">
        <v>21</v>
      </c>
      <c r="C3" s="33" t="s">
        <v>20</v>
      </c>
      <c r="D3" s="33" t="s">
        <v>21</v>
      </c>
      <c r="E3" s="33" t="s">
        <v>20</v>
      </c>
      <c r="F3" s="33" t="s">
        <v>21</v>
      </c>
      <c r="G3" s="33" t="s">
        <v>20</v>
      </c>
      <c r="H3" s="33" t="s">
        <v>21</v>
      </c>
      <c r="I3" s="33" t="s">
        <v>20</v>
      </c>
      <c r="J3" s="33" t="s">
        <v>21</v>
      </c>
      <c r="K3" s="33" t="s">
        <v>20</v>
      </c>
      <c r="L3" s="33" t="s">
        <v>21</v>
      </c>
      <c r="M3" s="33" t="s">
        <v>20</v>
      </c>
      <c r="N3" s="33" t="s">
        <v>21</v>
      </c>
      <c r="O3" s="33" t="s">
        <v>20</v>
      </c>
      <c r="P3" s="33" t="s">
        <v>21</v>
      </c>
    </row>
    <row r="4" spans="1:16" ht="15">
      <c r="A4" s="33">
        <f>IF(AND(Scores_FRANÇAIS!C2&lt;=6,Scores_FRANÇAIS!C2&gt;3),Items_FRANÇAIS!B6,"")</f>
      </c>
      <c r="B4" s="33"/>
      <c r="C4" s="33">
        <f>IF(AND(Scores_FRANÇAIS!D2&lt;=6,Scores_FRANÇAIS!D2&gt;3),Items_FRANÇAIS!B6,"")</f>
      </c>
      <c r="D4" s="33"/>
      <c r="E4" s="33">
        <f>IF(AND(Scores_FRANÇAIS!E2&lt;=12,Scores_FRANÇAIS!E2&gt;9),Items_FRANÇAIS!B6,"")</f>
      </c>
      <c r="F4" s="33"/>
      <c r="G4" s="33">
        <f>IF(AND(Scores_FRANÇAIS!F2&lt;=12,Scores_FRANÇAIS!F2&gt;9),Items_FRANÇAIS!B6,"")</f>
      </c>
      <c r="H4" s="33"/>
      <c r="I4" s="33">
        <f>IF(AND(Scores_FRANÇAIS!G2&lt;=30,Scores_FRANÇAIS!G2&gt;16),Items_FRANÇAIS!B6,"")</f>
      </c>
      <c r="J4" s="33"/>
      <c r="K4" s="33">
        <f>IF(AND(Scores_FRANÇAIS!H2&lt;=29,Scores_FRANÇAIS!H2&gt;10),Items_FRANÇAIS!B6,"")</f>
      </c>
      <c r="L4" s="33"/>
      <c r="M4" s="33">
        <f>IF(AND(Scores_FRANÇAIS!I2&lt;=5,Scores_FRANÇAIS!I2&gt;2),Items_FRANÇAIS!B6,"")</f>
      </c>
      <c r="N4" s="33"/>
      <c r="O4" s="33" t="str">
        <f>IF(AND(Scores_FRANÇAIS!J2&lt;=3,Scores_FRANÇAIS!J2&gt;1),Items_FRANÇAIS!B6,"satisfaisant")</f>
        <v>satisfaisant</v>
      </c>
      <c r="P4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M1:N1"/>
    <mergeCell ref="M2:N2"/>
    <mergeCell ref="O1:P1"/>
    <mergeCell ref="O2:P2"/>
    <mergeCell ref="G1:H1"/>
    <mergeCell ref="G2:H2"/>
    <mergeCell ref="I1:J1"/>
    <mergeCell ref="I2:J2"/>
    <mergeCell ref="K1:L1"/>
    <mergeCell ref="K2:L2"/>
    <mergeCell ref="A1:B1"/>
    <mergeCell ref="A2:B2"/>
    <mergeCell ref="C1:D1"/>
    <mergeCell ref="C2:D2"/>
    <mergeCell ref="E1:F1"/>
    <mergeCell ref="E2:F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G2" sqref="G2"/>
    </sheetView>
  </sheetViews>
  <sheetFormatPr defaultColWidth="9.140625" defaultRowHeight="15"/>
  <cols>
    <col min="1" max="1" width="11.8515625" style="0" customWidth="1"/>
    <col min="2" max="2" width="11.421875" style="0" customWidth="1"/>
    <col min="3" max="3" width="13.28125" style="0" customWidth="1"/>
    <col min="4" max="4" width="9.28125" style="0" customWidth="1"/>
    <col min="5" max="5" width="12.140625" style="0" customWidth="1"/>
    <col min="6" max="6" width="13.421875" style="0" customWidth="1"/>
    <col min="7" max="7" width="11.140625" style="0" customWidth="1"/>
    <col min="8" max="8" width="10.140625" style="0" customWidth="1"/>
    <col min="9" max="9" width="10.7109375" style="0" customWidth="1"/>
    <col min="10" max="10" width="10.28125" style="0" customWidth="1"/>
  </cols>
  <sheetData>
    <row r="1" spans="1:10" s="31" customFormat="1" ht="65.25" customHeight="1">
      <c r="A1" s="28"/>
      <c r="B1" s="29" t="s">
        <v>0</v>
      </c>
      <c r="C1" s="30" t="s">
        <v>48</v>
      </c>
      <c r="D1" s="30" t="s">
        <v>49</v>
      </c>
      <c r="E1" s="30" t="s">
        <v>50</v>
      </c>
      <c r="F1" s="30" t="s">
        <v>54</v>
      </c>
      <c r="G1" s="30" t="s">
        <v>60</v>
      </c>
      <c r="H1" s="30" t="s">
        <v>59</v>
      </c>
      <c r="I1" s="30" t="s">
        <v>53</v>
      </c>
      <c r="J1" s="30" t="s">
        <v>52</v>
      </c>
    </row>
    <row r="2" spans="1:10" ht="15">
      <c r="A2" s="37" t="s">
        <v>13</v>
      </c>
      <c r="B2" s="39" t="str">
        <f>Items_FRANÇAIS!B6</f>
        <v>elevea</v>
      </c>
      <c r="C2" s="9">
        <f>SUM(Items_FRANÇAIS!G6:R6)</f>
        <v>0</v>
      </c>
      <c r="D2" s="10">
        <f>SUM(Items_FRANÇAIS!AV6:BG6)</f>
        <v>0</v>
      </c>
      <c r="E2" s="10">
        <f>SUM(Items_FRANÇAIS!AC6:AQ6)</f>
        <v>0</v>
      </c>
      <c r="F2" s="10">
        <f>SUM(Items_FRANÇAIS!BH6:BV6)</f>
        <v>0</v>
      </c>
      <c r="G2" s="11">
        <f>SUM(Items_FRANÇAIS!BW6:CI6)</f>
        <v>0</v>
      </c>
      <c r="H2" s="11">
        <f>SUM(Items_FRANÇAIS!CJ6:CK6)</f>
        <v>0</v>
      </c>
      <c r="I2" s="10">
        <f>SUM(Items_FRANÇAIS!S6:AB6)</f>
        <v>0</v>
      </c>
      <c r="J2" s="10">
        <f>SUM(Items_FRANÇAIS!C6:F6,Items_FRANÇAIS!AR6:AU6)</f>
        <v>0</v>
      </c>
    </row>
    <row r="3" spans="1:10" ht="15">
      <c r="A3" s="37"/>
      <c r="B3" s="40"/>
      <c r="C3" s="13">
        <f>(C2)/12</f>
        <v>0</v>
      </c>
      <c r="D3" s="13">
        <f>D2/12</f>
        <v>0</v>
      </c>
      <c r="E3" s="13">
        <f>(E2)/15</f>
        <v>0</v>
      </c>
      <c r="F3" s="13">
        <f>F2/15</f>
        <v>0</v>
      </c>
      <c r="G3" s="18">
        <f>(G2)/13</f>
        <v>0</v>
      </c>
      <c r="H3" s="18">
        <f>H2/2</f>
        <v>0</v>
      </c>
      <c r="I3" s="13">
        <f>(I2)/10</f>
        <v>0</v>
      </c>
      <c r="J3" s="13">
        <f>J2/8</f>
        <v>0</v>
      </c>
    </row>
    <row r="5" spans="1:2" ht="63.75">
      <c r="A5" s="30" t="s">
        <v>48</v>
      </c>
      <c r="B5" s="32">
        <f>C3</f>
        <v>0</v>
      </c>
    </row>
    <row r="6" spans="1:2" ht="25.5">
      <c r="A6" s="30" t="s">
        <v>49</v>
      </c>
      <c r="B6" s="32">
        <f>D3</f>
        <v>0</v>
      </c>
    </row>
    <row r="7" spans="1:2" ht="65.25" customHeight="1">
      <c r="A7" s="30" t="s">
        <v>50</v>
      </c>
      <c r="B7" s="32">
        <f>E3</f>
        <v>0</v>
      </c>
    </row>
    <row r="8" spans="1:2" ht="63.75">
      <c r="A8" s="30" t="s">
        <v>54</v>
      </c>
      <c r="B8" s="32">
        <f>F3</f>
        <v>0</v>
      </c>
    </row>
    <row r="9" spans="1:2" ht="38.25">
      <c r="A9" s="30" t="s">
        <v>51</v>
      </c>
      <c r="B9" s="32">
        <f>G3</f>
        <v>0</v>
      </c>
    </row>
    <row r="10" spans="1:2" ht="38.25">
      <c r="A10" s="30" t="s">
        <v>58</v>
      </c>
      <c r="B10" s="32">
        <f>H3</f>
        <v>0</v>
      </c>
    </row>
    <row r="11" spans="1:2" ht="48.75" customHeight="1">
      <c r="A11" s="30" t="s">
        <v>53</v>
      </c>
      <c r="B11" s="32">
        <f>I3</f>
        <v>0</v>
      </c>
    </row>
    <row r="12" spans="1:2" ht="38.25">
      <c r="A12" s="30" t="s">
        <v>52</v>
      </c>
      <c r="B12" s="32">
        <f>J3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A3"/>
    <mergeCell ref="B2:B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18"/>
  <sheetViews>
    <sheetView zoomScaleSheetLayoutView="154" workbookViewId="0" topLeftCell="A1">
      <selection activeCell="A6" sqref="A6"/>
    </sheetView>
  </sheetViews>
  <sheetFormatPr defaultColWidth="9.140625" defaultRowHeight="15"/>
  <cols>
    <col min="1" max="2" width="16.00390625" style="0" customWidth="1"/>
    <col min="3" max="89" width="12.00390625" style="0" customWidth="1"/>
  </cols>
  <sheetData>
    <row r="1" spans="2:89" ht="15">
      <c r="B1" s="7" t="s">
        <v>28</v>
      </c>
      <c r="C1" s="8" t="s">
        <v>29</v>
      </c>
      <c r="D1" s="8" t="s">
        <v>29</v>
      </c>
      <c r="E1" s="8" t="s">
        <v>29</v>
      </c>
      <c r="F1" s="8" t="s">
        <v>29</v>
      </c>
      <c r="G1" s="8" t="s">
        <v>29</v>
      </c>
      <c r="H1" s="8" t="s">
        <v>29</v>
      </c>
      <c r="I1" s="8" t="s">
        <v>29</v>
      </c>
      <c r="J1" s="8" t="s">
        <v>29</v>
      </c>
      <c r="K1" s="8" t="s">
        <v>29</v>
      </c>
      <c r="L1" s="8" t="s">
        <v>29</v>
      </c>
      <c r="M1" s="8" t="s">
        <v>29</v>
      </c>
      <c r="N1" s="8" t="s">
        <v>29</v>
      </c>
      <c r="O1" s="8" t="s">
        <v>29</v>
      </c>
      <c r="P1" s="8" t="s">
        <v>29</v>
      </c>
      <c r="Q1" s="8" t="s">
        <v>29</v>
      </c>
      <c r="R1" s="8" t="s">
        <v>29</v>
      </c>
      <c r="S1" s="8" t="s">
        <v>29</v>
      </c>
      <c r="T1" s="8" t="s">
        <v>29</v>
      </c>
      <c r="U1" s="8" t="s">
        <v>29</v>
      </c>
      <c r="V1" s="8" t="s">
        <v>29</v>
      </c>
      <c r="W1" s="8" t="s">
        <v>29</v>
      </c>
      <c r="X1" s="8" t="s">
        <v>29</v>
      </c>
      <c r="Y1" s="8" t="s">
        <v>29</v>
      </c>
      <c r="Z1" s="8" t="s">
        <v>29</v>
      </c>
      <c r="AA1" s="8" t="s">
        <v>29</v>
      </c>
      <c r="AB1" s="8" t="s">
        <v>29</v>
      </c>
      <c r="AC1" s="8" t="s">
        <v>29</v>
      </c>
      <c r="AD1" s="8" t="s">
        <v>29</v>
      </c>
      <c r="AE1" s="8" t="s">
        <v>29</v>
      </c>
      <c r="AF1" s="8" t="s">
        <v>29</v>
      </c>
      <c r="AG1" s="8" t="s">
        <v>29</v>
      </c>
      <c r="AH1" s="8" t="s">
        <v>29</v>
      </c>
      <c r="AI1" s="8" t="s">
        <v>29</v>
      </c>
      <c r="AJ1" s="8" t="s">
        <v>29</v>
      </c>
      <c r="AK1" s="8" t="s">
        <v>29</v>
      </c>
      <c r="AL1" s="8" t="s">
        <v>29</v>
      </c>
      <c r="AM1" s="8" t="s">
        <v>29</v>
      </c>
      <c r="AN1" s="8" t="s">
        <v>29</v>
      </c>
      <c r="AO1" s="8" t="s">
        <v>29</v>
      </c>
      <c r="AP1" s="8" t="s">
        <v>29</v>
      </c>
      <c r="AQ1" s="8" t="s">
        <v>29</v>
      </c>
      <c r="AR1" s="8" t="s">
        <v>30</v>
      </c>
      <c r="AS1" s="8" t="s">
        <v>30</v>
      </c>
      <c r="AT1" s="8" t="s">
        <v>30</v>
      </c>
      <c r="AU1" s="8" t="s">
        <v>30</v>
      </c>
      <c r="AV1" s="8" t="s">
        <v>30</v>
      </c>
      <c r="AW1" s="8" t="s">
        <v>30</v>
      </c>
      <c r="AX1" s="8" t="s">
        <v>30</v>
      </c>
      <c r="AY1" s="8" t="s">
        <v>30</v>
      </c>
      <c r="AZ1" s="8" t="s">
        <v>30</v>
      </c>
      <c r="BA1" s="8" t="s">
        <v>30</v>
      </c>
      <c r="BB1" s="8" t="s">
        <v>30</v>
      </c>
      <c r="BC1" s="8" t="s">
        <v>30</v>
      </c>
      <c r="BD1" s="8" t="s">
        <v>30</v>
      </c>
      <c r="BE1" s="8" t="s">
        <v>30</v>
      </c>
      <c r="BF1" s="8" t="s">
        <v>30</v>
      </c>
      <c r="BG1" s="8" t="s">
        <v>30</v>
      </c>
      <c r="BH1" s="8" t="s">
        <v>30</v>
      </c>
      <c r="BI1" s="8" t="s">
        <v>30</v>
      </c>
      <c r="BJ1" s="8" t="s">
        <v>30</v>
      </c>
      <c r="BK1" s="8" t="s">
        <v>30</v>
      </c>
      <c r="BL1" s="8" t="s">
        <v>30</v>
      </c>
      <c r="BM1" s="8" t="s">
        <v>30</v>
      </c>
      <c r="BN1" s="8" t="s">
        <v>30</v>
      </c>
      <c r="BO1" s="8" t="s">
        <v>30</v>
      </c>
      <c r="BP1" s="8" t="s">
        <v>30</v>
      </c>
      <c r="BQ1" s="8" t="s">
        <v>30</v>
      </c>
      <c r="BR1" s="8" t="s">
        <v>30</v>
      </c>
      <c r="BS1" s="8" t="s">
        <v>30</v>
      </c>
      <c r="BT1" s="8" t="s">
        <v>30</v>
      </c>
      <c r="BU1" s="8" t="s">
        <v>30</v>
      </c>
      <c r="BV1" s="8" t="s">
        <v>30</v>
      </c>
      <c r="BW1" s="8" t="s">
        <v>31</v>
      </c>
      <c r="BX1" s="8" t="s">
        <v>31</v>
      </c>
      <c r="BY1" s="8" t="s">
        <v>31</v>
      </c>
      <c r="BZ1" s="8" t="s">
        <v>31</v>
      </c>
      <c r="CA1" s="8" t="s">
        <v>31</v>
      </c>
      <c r="CB1" s="8" t="s">
        <v>31</v>
      </c>
      <c r="CC1" s="8" t="s">
        <v>31</v>
      </c>
      <c r="CD1" s="8" t="s">
        <v>31</v>
      </c>
      <c r="CE1" s="8" t="s">
        <v>31</v>
      </c>
      <c r="CF1" s="8" t="s">
        <v>31</v>
      </c>
      <c r="CG1" s="8" t="s">
        <v>31</v>
      </c>
      <c r="CH1" s="8" t="s">
        <v>31</v>
      </c>
      <c r="CI1" s="8" t="s">
        <v>31</v>
      </c>
      <c r="CJ1" s="8" t="s">
        <v>31</v>
      </c>
      <c r="CK1" s="8" t="s">
        <v>31</v>
      </c>
    </row>
    <row r="2" spans="2:89" ht="15">
      <c r="B2" s="7" t="s">
        <v>32</v>
      </c>
      <c r="C2" s="8">
        <v>1</v>
      </c>
      <c r="D2" s="8">
        <v>1</v>
      </c>
      <c r="E2" s="8">
        <v>1</v>
      </c>
      <c r="F2" s="8">
        <v>1</v>
      </c>
      <c r="G2" s="8">
        <v>2</v>
      </c>
      <c r="H2" s="8">
        <v>2</v>
      </c>
      <c r="I2" s="8">
        <v>2</v>
      </c>
      <c r="J2" s="8">
        <v>2</v>
      </c>
      <c r="K2" s="8">
        <v>2</v>
      </c>
      <c r="L2" s="8">
        <v>2</v>
      </c>
      <c r="M2" s="8">
        <v>2</v>
      </c>
      <c r="N2" s="8">
        <v>2</v>
      </c>
      <c r="O2" s="8">
        <v>2</v>
      </c>
      <c r="P2" s="8">
        <v>2</v>
      </c>
      <c r="Q2" s="8">
        <v>2</v>
      </c>
      <c r="R2" s="8">
        <v>2</v>
      </c>
      <c r="S2" s="8">
        <v>3</v>
      </c>
      <c r="T2" s="8">
        <v>3</v>
      </c>
      <c r="U2" s="8">
        <v>4</v>
      </c>
      <c r="V2" s="8">
        <v>4</v>
      </c>
      <c r="W2" s="8">
        <v>5</v>
      </c>
      <c r="X2" s="8">
        <v>5</v>
      </c>
      <c r="Y2" s="8">
        <v>6</v>
      </c>
      <c r="Z2" s="8">
        <v>6</v>
      </c>
      <c r="AA2" s="8">
        <v>7</v>
      </c>
      <c r="AB2" s="8">
        <v>7</v>
      </c>
      <c r="AC2" s="8">
        <v>8</v>
      </c>
      <c r="AD2" s="8">
        <v>9</v>
      </c>
      <c r="AE2" s="8">
        <v>9</v>
      </c>
      <c r="AF2" s="8">
        <v>10</v>
      </c>
      <c r="AG2" s="8">
        <v>10</v>
      </c>
      <c r="AH2" s="8">
        <v>11</v>
      </c>
      <c r="AI2" s="8">
        <v>11</v>
      </c>
      <c r="AJ2" s="8">
        <v>12</v>
      </c>
      <c r="AK2" s="8">
        <v>12</v>
      </c>
      <c r="AL2" s="8">
        <v>13</v>
      </c>
      <c r="AM2" s="8">
        <v>13</v>
      </c>
      <c r="AN2" s="8">
        <v>14</v>
      </c>
      <c r="AO2" s="8">
        <v>14</v>
      </c>
      <c r="AP2" s="8">
        <v>15</v>
      </c>
      <c r="AQ2" s="8">
        <v>15</v>
      </c>
      <c r="AR2" s="8">
        <v>25</v>
      </c>
      <c r="AS2" s="8">
        <v>25</v>
      </c>
      <c r="AT2" s="8">
        <v>25</v>
      </c>
      <c r="AU2" s="8">
        <v>25</v>
      </c>
      <c r="AV2" s="8">
        <v>26</v>
      </c>
      <c r="AW2" s="8">
        <v>26</v>
      </c>
      <c r="AX2" s="8">
        <v>26</v>
      </c>
      <c r="AY2" s="8">
        <v>26</v>
      </c>
      <c r="AZ2" s="8">
        <v>26</v>
      </c>
      <c r="BA2" s="8">
        <v>26</v>
      </c>
      <c r="BB2" s="8">
        <v>26</v>
      </c>
      <c r="BC2" s="8">
        <v>26</v>
      </c>
      <c r="BD2" s="8">
        <v>26</v>
      </c>
      <c r="BE2" s="8">
        <v>26</v>
      </c>
      <c r="BF2" s="8">
        <v>26</v>
      </c>
      <c r="BG2" s="8">
        <v>26</v>
      </c>
      <c r="BH2" s="8">
        <v>28</v>
      </c>
      <c r="BI2" s="8">
        <v>28</v>
      </c>
      <c r="BJ2" s="8">
        <v>29</v>
      </c>
      <c r="BK2" s="8">
        <v>29</v>
      </c>
      <c r="BL2" s="8">
        <v>30</v>
      </c>
      <c r="BM2" s="8">
        <v>30</v>
      </c>
      <c r="BN2" s="8">
        <v>31</v>
      </c>
      <c r="BO2" s="8">
        <v>31</v>
      </c>
      <c r="BP2" s="8">
        <v>32</v>
      </c>
      <c r="BQ2" s="8">
        <v>32</v>
      </c>
      <c r="BR2" s="8">
        <v>33</v>
      </c>
      <c r="BS2" s="8">
        <v>33</v>
      </c>
      <c r="BT2" s="8">
        <v>34</v>
      </c>
      <c r="BU2" s="8">
        <v>34</v>
      </c>
      <c r="BV2" s="8">
        <v>35</v>
      </c>
      <c r="BW2" s="8">
        <v>55</v>
      </c>
      <c r="BX2" s="8">
        <v>55</v>
      </c>
      <c r="BY2" s="8">
        <v>55</v>
      </c>
      <c r="BZ2" s="8">
        <v>55</v>
      </c>
      <c r="CA2" s="8">
        <v>55</v>
      </c>
      <c r="CB2" s="8">
        <v>55</v>
      </c>
      <c r="CC2" s="8">
        <v>55</v>
      </c>
      <c r="CD2" s="8">
        <v>55</v>
      </c>
      <c r="CE2" s="8">
        <v>55</v>
      </c>
      <c r="CF2" s="8">
        <v>55</v>
      </c>
      <c r="CG2" s="8">
        <v>55</v>
      </c>
      <c r="CH2" s="8">
        <v>55</v>
      </c>
      <c r="CI2" s="8">
        <v>55</v>
      </c>
      <c r="CJ2" s="8">
        <v>57</v>
      </c>
      <c r="CK2" s="8">
        <v>57</v>
      </c>
    </row>
    <row r="3" spans="2:89" ht="15">
      <c r="B3" s="7" t="s">
        <v>33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  <c r="AH3" s="8">
        <v>32</v>
      </c>
      <c r="AI3" s="8">
        <v>33</v>
      </c>
      <c r="AJ3" s="8">
        <v>34</v>
      </c>
      <c r="AK3" s="8">
        <v>35</v>
      </c>
      <c r="AL3" s="8">
        <v>36</v>
      </c>
      <c r="AM3" s="8">
        <v>37</v>
      </c>
      <c r="AN3" s="8">
        <v>38</v>
      </c>
      <c r="AO3" s="8">
        <v>39</v>
      </c>
      <c r="AP3" s="8">
        <v>40</v>
      </c>
      <c r="AQ3" s="8">
        <v>41</v>
      </c>
      <c r="AR3" s="8">
        <v>1</v>
      </c>
      <c r="AS3" s="8">
        <v>2</v>
      </c>
      <c r="AT3" s="8">
        <v>3</v>
      </c>
      <c r="AU3" s="8">
        <v>4</v>
      </c>
      <c r="AV3" s="8">
        <v>5</v>
      </c>
      <c r="AW3" s="8">
        <v>6</v>
      </c>
      <c r="AX3" s="8">
        <v>7</v>
      </c>
      <c r="AY3" s="8">
        <v>8</v>
      </c>
      <c r="AZ3" s="8">
        <v>9</v>
      </c>
      <c r="BA3" s="8">
        <v>10</v>
      </c>
      <c r="BB3" s="8">
        <v>11</v>
      </c>
      <c r="BC3" s="8">
        <v>12</v>
      </c>
      <c r="BD3" s="8">
        <v>13</v>
      </c>
      <c r="BE3" s="8">
        <v>14</v>
      </c>
      <c r="BF3" s="8">
        <v>15</v>
      </c>
      <c r="BG3" s="8">
        <v>16</v>
      </c>
      <c r="BH3" s="8">
        <v>17</v>
      </c>
      <c r="BI3" s="8">
        <v>18</v>
      </c>
      <c r="BJ3" s="8">
        <v>19</v>
      </c>
      <c r="BK3" s="8">
        <v>20</v>
      </c>
      <c r="BL3" s="8">
        <v>21</v>
      </c>
      <c r="BM3" s="8">
        <v>22</v>
      </c>
      <c r="BN3" s="8">
        <v>23</v>
      </c>
      <c r="BO3" s="8">
        <v>24</v>
      </c>
      <c r="BP3" s="8">
        <v>25</v>
      </c>
      <c r="BQ3" s="8">
        <v>26</v>
      </c>
      <c r="BR3" s="8">
        <v>27</v>
      </c>
      <c r="BS3" s="8">
        <v>28</v>
      </c>
      <c r="BT3" s="8">
        <v>29</v>
      </c>
      <c r="BU3" s="8">
        <v>30</v>
      </c>
      <c r="BV3" s="8">
        <v>31</v>
      </c>
      <c r="BW3" s="8">
        <v>1</v>
      </c>
      <c r="BX3" s="8">
        <v>2</v>
      </c>
      <c r="BY3" s="8">
        <v>3</v>
      </c>
      <c r="BZ3" s="8">
        <v>4</v>
      </c>
      <c r="CA3" s="8">
        <v>5</v>
      </c>
      <c r="CB3" s="8">
        <v>6</v>
      </c>
      <c r="CC3" s="8">
        <v>7</v>
      </c>
      <c r="CD3" s="8">
        <v>8</v>
      </c>
      <c r="CE3" s="8">
        <v>9</v>
      </c>
      <c r="CF3" s="8">
        <v>10</v>
      </c>
      <c r="CG3" s="8">
        <v>11</v>
      </c>
      <c r="CH3" s="8">
        <v>12</v>
      </c>
      <c r="CI3" s="8">
        <v>13</v>
      </c>
      <c r="CJ3" s="8">
        <v>14</v>
      </c>
      <c r="CK3" s="8">
        <v>15</v>
      </c>
    </row>
    <row r="4" spans="2:100" ht="15">
      <c r="B4" s="1" t="s">
        <v>34</v>
      </c>
      <c r="C4" s="41" t="s">
        <v>35</v>
      </c>
      <c r="D4" s="41"/>
      <c r="E4" s="41"/>
      <c r="F4" s="41"/>
      <c r="G4" s="41" t="s">
        <v>36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37</v>
      </c>
      <c r="T4" s="41"/>
      <c r="U4" s="41"/>
      <c r="V4" s="41"/>
      <c r="W4" s="41"/>
      <c r="X4" s="41"/>
      <c r="Y4" s="41"/>
      <c r="Z4" s="41"/>
      <c r="AA4" s="41"/>
      <c r="AB4" s="41"/>
      <c r="AC4" s="41" t="s">
        <v>38</v>
      </c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 t="s">
        <v>57</v>
      </c>
      <c r="AS4" s="41"/>
      <c r="AT4" s="41"/>
      <c r="AU4" s="41"/>
      <c r="AV4" s="41" t="s">
        <v>39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 t="s">
        <v>40</v>
      </c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 t="s">
        <v>56</v>
      </c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 t="s">
        <v>41</v>
      </c>
      <c r="CK4" s="41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ht="15">
      <c r="A5" s="14"/>
      <c r="B5" s="15" t="s">
        <v>42</v>
      </c>
      <c r="C5" s="42" t="s">
        <v>43</v>
      </c>
      <c r="D5" s="42"/>
      <c r="E5" s="42"/>
      <c r="F5" s="42"/>
      <c r="G5" s="42" t="s">
        <v>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 t="s">
        <v>44</v>
      </c>
      <c r="T5" s="42"/>
      <c r="U5" s="42"/>
      <c r="V5" s="42"/>
      <c r="W5" s="42"/>
      <c r="X5" s="42"/>
      <c r="Y5" s="42"/>
      <c r="Z5" s="42"/>
      <c r="AA5" s="42"/>
      <c r="AB5" s="42"/>
      <c r="AC5" s="42" t="s">
        <v>45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 t="s">
        <v>43</v>
      </c>
      <c r="AS5" s="42"/>
      <c r="AT5" s="42"/>
      <c r="AU5" s="42"/>
      <c r="AV5" s="42" t="s">
        <v>46</v>
      </c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 t="s">
        <v>47</v>
      </c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 t="s">
        <v>5</v>
      </c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 t="s">
        <v>6</v>
      </c>
      <c r="CK5" s="42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s="17" customFormat="1" ht="15">
      <c r="A6" s="16" t="s">
        <v>11</v>
      </c>
      <c r="B6" s="19" t="s">
        <v>55</v>
      </c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2" s="14" customFormat="1" ht="15">
      <c r="A7" s="25"/>
      <c r="B7" s="25"/>
    </row>
    <row r="8" spans="1:2" s="14" customFormat="1" ht="15">
      <c r="A8" s="25"/>
      <c r="B8" s="25"/>
    </row>
    <row r="9" spans="1:2" s="14" customFormat="1" ht="15">
      <c r="A9" s="25"/>
      <c r="B9" s="25"/>
    </row>
    <row r="10" spans="1:2" s="14" customFormat="1" ht="15">
      <c r="A10" s="25"/>
      <c r="B10" s="25"/>
    </row>
    <row r="11" spans="1:100" s="14" customFormat="1" ht="15">
      <c r="A11" s="25"/>
      <c r="B11" s="25"/>
      <c r="CL11"/>
      <c r="CM11"/>
      <c r="CN11"/>
      <c r="CO11"/>
      <c r="CP11"/>
      <c r="CQ11"/>
      <c r="CR11"/>
      <c r="CS11"/>
      <c r="CT11"/>
      <c r="CU11"/>
      <c r="CV11"/>
    </row>
    <row r="12" spans="1:2" s="14" customFormat="1" ht="15">
      <c r="A12" s="25"/>
      <c r="B12" s="25"/>
    </row>
    <row r="13" spans="1:2" s="14" customFormat="1" ht="15">
      <c r="A13" s="25"/>
      <c r="B13" s="25"/>
    </row>
    <row r="14" spans="1:2" s="14" customFormat="1" ht="15">
      <c r="A14" s="25"/>
      <c r="B14" s="25"/>
    </row>
    <row r="15" spans="1:2" s="14" customFormat="1" ht="15">
      <c r="A15" s="25"/>
      <c r="B15" s="25"/>
    </row>
    <row r="16" spans="1:2" s="14" customFormat="1" ht="15">
      <c r="A16" s="25"/>
      <c r="B16" s="25"/>
    </row>
    <row r="17" spans="1:2" s="14" customFormat="1" ht="15">
      <c r="A17" s="25"/>
      <c r="B17" s="25"/>
    </row>
    <row r="18" spans="1:2" s="14" customFormat="1" ht="15">
      <c r="A18" s="25"/>
      <c r="B18" s="25"/>
    </row>
    <row r="19" s="14" customFormat="1" ht="15"/>
    <row r="20" s="14" customFormat="1" ht="15"/>
  </sheetData>
  <sheetProtection formatCells="0" formatColumns="0" formatRows="0" insertColumns="0" insertRows="0" insertHyperlinks="0" deleteColumns="0" deleteRows="0" sort="0" autoFilter="0" pivotTables="0"/>
  <mergeCells count="18">
    <mergeCell ref="BH4:BV4"/>
    <mergeCell ref="BH5:BV5"/>
    <mergeCell ref="BW4:CI4"/>
    <mergeCell ref="BW5:CI5"/>
    <mergeCell ref="CJ4:CK4"/>
    <mergeCell ref="CJ5:CK5"/>
    <mergeCell ref="AC4:AQ4"/>
    <mergeCell ref="AC5:AQ5"/>
    <mergeCell ref="AR4:AU4"/>
    <mergeCell ref="AR5:AU5"/>
    <mergeCell ref="AV4:BG4"/>
    <mergeCell ref="AV5:BG5"/>
    <mergeCell ref="C4:F4"/>
    <mergeCell ref="C5:F5"/>
    <mergeCell ref="G4:R4"/>
    <mergeCell ref="G5:R5"/>
    <mergeCell ref="S4:AB4"/>
    <mergeCell ref="S5:AB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Valérie Fournier</dc:creator>
  <cp:keywords/>
  <dc:description/>
  <cp:lastModifiedBy>Gabriel</cp:lastModifiedBy>
  <cp:lastPrinted>2022-09-28T12:45:19Z</cp:lastPrinted>
  <dcterms:created xsi:type="dcterms:W3CDTF">2021-10-02T10:29:35Z</dcterms:created>
  <dcterms:modified xsi:type="dcterms:W3CDTF">2022-09-28T14:06:03Z</dcterms:modified>
  <cp:category/>
  <cp:version/>
  <cp:contentType/>
  <cp:contentStatus/>
</cp:coreProperties>
</file>